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6345" activeTab="0"/>
  </bookViews>
  <sheets>
    <sheet name="Brambleton" sheetId="1" r:id="rId1"/>
  </sheets>
  <definedNames/>
  <calcPr fullCalcOnLoad="1"/>
</workbook>
</file>

<file path=xl/sharedStrings.xml><?xml version="1.0" encoding="utf-8"?>
<sst xmlns="http://schemas.openxmlformats.org/spreadsheetml/2006/main" count="165" uniqueCount="98">
  <si>
    <t>SITE PREPARATION</t>
  </si>
  <si>
    <t>Layout, Staking, and As-Builts</t>
  </si>
  <si>
    <t>EARTHWORK</t>
  </si>
  <si>
    <t>GRASSING</t>
  </si>
  <si>
    <t>a</t>
  </si>
  <si>
    <t>b</t>
  </si>
  <si>
    <t>c</t>
  </si>
  <si>
    <t>d</t>
  </si>
  <si>
    <t>e</t>
  </si>
  <si>
    <t>f</t>
  </si>
  <si>
    <t>Units</t>
  </si>
  <si>
    <t>Quantity</t>
  </si>
  <si>
    <t>Cost</t>
  </si>
  <si>
    <t>LS</t>
  </si>
  <si>
    <t>LF</t>
  </si>
  <si>
    <t>SF</t>
  </si>
  <si>
    <t>EA</t>
  </si>
  <si>
    <t>CY</t>
  </si>
  <si>
    <t>TN</t>
  </si>
  <si>
    <t>DATE:</t>
  </si>
  <si>
    <t>Lump Sum</t>
  </si>
  <si>
    <t>Square Feet</t>
  </si>
  <si>
    <t>Cubic Yards</t>
  </si>
  <si>
    <t>Each</t>
  </si>
  <si>
    <t>Tons</t>
  </si>
  <si>
    <t xml:space="preserve">Excavation: Localized Cut-to-Fill </t>
  </si>
  <si>
    <t>Excavate, Flip, Bury Sand Build-Up on Bunker Faces, Replate w/Compacted Soil</t>
  </si>
  <si>
    <t>g</t>
  </si>
  <si>
    <t>h</t>
  </si>
  <si>
    <t>i</t>
  </si>
  <si>
    <t>:Contractor Labor and Equipment Costs</t>
  </si>
  <si>
    <t>: Contractor's Total Cost</t>
  </si>
  <si>
    <t>Excavation: Hauled Cut/Fill</t>
  </si>
  <si>
    <t>j</t>
  </si>
  <si>
    <t>k</t>
  </si>
  <si>
    <t>Edge, Install Tee Mix at 6" Compacted Depth</t>
  </si>
  <si>
    <t>Laser Level Tee Surface</t>
  </si>
  <si>
    <t>: Equipment Mobilization Cost</t>
  </si>
  <si>
    <r>
      <t xml:space="preserve">                </t>
    </r>
    <r>
      <rPr>
        <b/>
        <u val="single"/>
        <sz val="12"/>
        <rFont val="Garamond"/>
        <family val="1"/>
      </rPr>
      <t>NOTES AND CLARIFICATIONS:</t>
    </r>
  </si>
  <si>
    <t>Allowance</t>
  </si>
  <si>
    <t>AL</t>
  </si>
  <si>
    <t>Brambleton Regional Park Golf Course, NVRPA</t>
  </si>
  <si>
    <t>42180 Ryan Road   Ashburn, Virginia 20148</t>
  </si>
  <si>
    <t>Unit Costs</t>
  </si>
  <si>
    <t>McD. Design Group: Field Design</t>
  </si>
  <si>
    <t>Mobilization: Fixed Costs</t>
  </si>
  <si>
    <t>Demo: Cut, Strip, Dispose On-Site of Existing Turf</t>
  </si>
  <si>
    <t>Purchase, Install, Maintain, Remove Silt Fence</t>
  </si>
  <si>
    <t>Haul Road Protection and Repair</t>
  </si>
  <si>
    <t>Topsoil Management: Strip at 4" Depth, Store, Replate</t>
  </si>
  <si>
    <t>Artwork &amp; Contouring (incl. all architectural adjustments)</t>
  </si>
  <si>
    <t>FEATURE CONSTRUCTION</t>
  </si>
  <si>
    <t>Install 4" N-12 Solid Drain Pipe</t>
  </si>
  <si>
    <t>Install 4" N-12 Perforated Pipe w/Gravel Backfill</t>
  </si>
  <si>
    <t>Purchase Bunker Sand Material Allowance</t>
  </si>
  <si>
    <t>Edge Bunkers, Install Sand at Uniform, Compacted 6" Depth</t>
  </si>
  <si>
    <t>Tees: Prepare Surface for Grassing</t>
  </si>
  <si>
    <t>Tees: Install Sod</t>
  </si>
  <si>
    <t>Rough Surrounds: Prepare Soil for Grassing</t>
  </si>
  <si>
    <t>Rough Surrounds: Purchase Sod (Oakwood's TT Tall Fescue)</t>
  </si>
  <si>
    <t>Rough Surrounds: Install Sod (all slopes to be pinned)</t>
  </si>
  <si>
    <t>Greens: Prepare Surface for Grassing</t>
  </si>
  <si>
    <t>Approach: Install Sod</t>
  </si>
  <si>
    <t>Approach: Prepare Soil for Grassing</t>
  </si>
  <si>
    <t>l</t>
  </si>
  <si>
    <t>Irrigation: Materials Purchase Allowance</t>
  </si>
  <si>
    <t>Irrigation: Trench &amp; Backfill Trenches (plumbed by Club)</t>
  </si>
  <si>
    <t>Greens: Cut, Lift, Re-Install Ex. Green &amp; Collar Sod</t>
  </si>
  <si>
    <t>:Not to Exceed Cost</t>
  </si>
  <si>
    <t>Install fairway drainage</t>
  </si>
  <si>
    <t>Construct 2 bunkers</t>
  </si>
  <si>
    <t>Install 3'x3'x1.5' Bubble-Up Sump, Drainage Tie-In</t>
  </si>
  <si>
    <t>Purchase Trench Gravel Material (supplier: xxx)</t>
  </si>
  <si>
    <t>Approach: Purchase Sod (supplier: xxx))</t>
  </si>
  <si>
    <t>Green Surrounds</t>
  </si>
  <si>
    <t>m</t>
  </si>
  <si>
    <t>Tees: Purchase Zoysia Sod (supplier: xxx)</t>
  </si>
  <si>
    <t>Path: McDonald Cut-Out &amp; Backfill</t>
  </si>
  <si>
    <t>Path: Purchase CR-6 Stone Material</t>
  </si>
  <si>
    <t>Path: Install CR-6 at Uniform, Compacted 4" Depth</t>
  </si>
  <si>
    <t>n</t>
  </si>
  <si>
    <t>o</t>
  </si>
  <si>
    <t>p</t>
  </si>
  <si>
    <t>Remove, Dispose On-Site of Ex. Bunker Sand (estimated 5" depth)</t>
  </si>
  <si>
    <t>HOLE #8</t>
  </si>
  <si>
    <t>Additional Drainage: Install 12" Drain Inlet</t>
  </si>
  <si>
    <t>Additional Drainage: Install Fairway Drainage (w/mix &amp; gravel)</t>
  </si>
  <si>
    <t>Additional Drainage: Install 6" N-12 Solid Drain Pipe</t>
  </si>
  <si>
    <t>q</t>
  </si>
  <si>
    <t>Purchase Tee/Trench Mix Material (supplier: xxx)</t>
  </si>
  <si>
    <t>#8</t>
  </si>
  <si>
    <t>#9</t>
  </si>
  <si>
    <t>Tee</t>
  </si>
  <si>
    <t>(cut to fill)</t>
  </si>
  <si>
    <t>Build 900 SF Forward Tee (900)</t>
  </si>
  <si>
    <t>(390 yards)</t>
  </si>
  <si>
    <t>HOLE #9</t>
  </si>
  <si>
    <t>BID Sheet Page 2 of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</si>
</sst>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u val="singleAccounting"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u val="single"/>
      <sz val="22"/>
      <color indexed="8"/>
      <name val="Garamond"/>
      <family val="1"/>
    </font>
    <font>
      <u val="single"/>
      <sz val="12"/>
      <color indexed="12"/>
      <name val="Garamond"/>
      <family val="1"/>
    </font>
    <font>
      <b/>
      <u val="singleAccounting"/>
      <sz val="12"/>
      <color indexed="8"/>
      <name val="Garamond"/>
      <family val="1"/>
    </font>
    <font>
      <sz val="12"/>
      <color indexed="10"/>
      <name val="Garamond"/>
      <family val="1"/>
    </font>
    <font>
      <b/>
      <i/>
      <sz val="12"/>
      <color indexed="10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u val="single"/>
      <sz val="12"/>
      <color theme="1"/>
      <name val="Garamond"/>
      <family val="1"/>
    </font>
    <font>
      <b/>
      <sz val="12"/>
      <color theme="1"/>
      <name val="Garamond"/>
      <family val="1"/>
    </font>
    <font>
      <b/>
      <u val="singleAccounting"/>
      <sz val="11"/>
      <color theme="1"/>
      <name val="Garamond"/>
      <family val="1"/>
    </font>
    <font>
      <b/>
      <sz val="11"/>
      <color theme="1"/>
      <name val="Garamond"/>
      <family val="1"/>
    </font>
    <font>
      <b/>
      <u val="single"/>
      <sz val="22"/>
      <color theme="1"/>
      <name val="Garamond"/>
      <family val="1"/>
    </font>
    <font>
      <u val="single"/>
      <sz val="12"/>
      <color theme="10"/>
      <name val="Garamond"/>
      <family val="1"/>
    </font>
    <font>
      <b/>
      <u val="singleAccounting"/>
      <sz val="12"/>
      <color theme="1"/>
      <name val="Garamond"/>
      <family val="1"/>
    </font>
    <font>
      <sz val="12"/>
      <color rgb="FFFF0000"/>
      <name val="Garamond"/>
      <family val="1"/>
    </font>
    <font>
      <b/>
      <i/>
      <sz val="12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4" fontId="55" fillId="0" borderId="0" xfId="44" applyFont="1" applyAlignment="1">
      <alignment/>
    </xf>
    <xf numFmtId="44" fontId="57" fillId="0" borderId="10" xfId="0" applyNumberFormat="1" applyFont="1" applyBorder="1" applyAlignment="1">
      <alignment/>
    </xf>
    <xf numFmtId="0" fontId="57" fillId="0" borderId="0" xfId="0" applyFont="1" applyAlignment="1">
      <alignment horizontal="right"/>
    </xf>
    <xf numFmtId="44" fontId="55" fillId="0" borderId="11" xfId="44" applyFont="1" applyBorder="1" applyAlignment="1">
      <alignment/>
    </xf>
    <xf numFmtId="0" fontId="55" fillId="0" borderId="12" xfId="0" applyFont="1" applyBorder="1" applyAlignment="1">
      <alignment/>
    </xf>
    <xf numFmtId="44" fontId="55" fillId="0" borderId="13" xfId="44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44" fontId="55" fillId="0" borderId="18" xfId="44" applyFont="1" applyBorder="1" applyAlignment="1">
      <alignment/>
    </xf>
    <xf numFmtId="0" fontId="55" fillId="0" borderId="19" xfId="0" applyFont="1" applyBorder="1" applyAlignment="1">
      <alignment/>
    </xf>
    <xf numFmtId="44" fontId="55" fillId="0" borderId="12" xfId="44" applyFont="1" applyBorder="1" applyAlignment="1">
      <alignment horizontal="center"/>
    </xf>
    <xf numFmtId="44" fontId="55" fillId="0" borderId="15" xfId="44" applyFont="1" applyBorder="1" applyAlignment="1">
      <alignment horizontal="center"/>
    </xf>
    <xf numFmtId="44" fontId="55" fillId="0" borderId="17" xfId="44" applyFont="1" applyBorder="1" applyAlignment="1">
      <alignment horizontal="center"/>
    </xf>
    <xf numFmtId="0" fontId="2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0" borderId="20" xfId="0" applyFont="1" applyBorder="1" applyAlignment="1">
      <alignment/>
    </xf>
    <xf numFmtId="44" fontId="57" fillId="33" borderId="10" xfId="0" applyNumberFormat="1" applyFont="1" applyFill="1" applyBorder="1" applyAlignment="1">
      <alignment/>
    </xf>
    <xf numFmtId="44" fontId="55" fillId="33" borderId="11" xfId="44" applyFont="1" applyFill="1" applyBorder="1" applyAlignment="1">
      <alignment/>
    </xf>
    <xf numFmtId="44" fontId="55" fillId="33" borderId="13" xfId="44" applyFont="1" applyFill="1" applyBorder="1" applyAlignment="1">
      <alignment/>
    </xf>
    <xf numFmtId="44" fontId="58" fillId="0" borderId="0" xfId="44" applyFont="1" applyFill="1" applyBorder="1" applyAlignment="1">
      <alignment horizontal="center"/>
    </xf>
    <xf numFmtId="14" fontId="59" fillId="33" borderId="0" xfId="44" applyNumberFormat="1" applyFont="1" applyFill="1" applyBorder="1" applyAlignment="1">
      <alignment horizontal="center"/>
    </xf>
    <xf numFmtId="44" fontId="55" fillId="33" borderId="21" xfId="44" applyFont="1" applyFill="1" applyBorder="1" applyAlignment="1">
      <alignment/>
    </xf>
    <xf numFmtId="44" fontId="57" fillId="0" borderId="0" xfId="44" applyFont="1" applyAlignment="1">
      <alignment/>
    </xf>
    <xf numFmtId="0" fontId="57" fillId="0" borderId="0" xfId="0" applyFont="1" applyBorder="1" applyAlignment="1">
      <alignment horizontal="right"/>
    </xf>
    <xf numFmtId="0" fontId="3" fillId="33" borderId="0" xfId="0" applyFont="1" applyFill="1" applyAlignment="1">
      <alignment/>
    </xf>
    <xf numFmtId="0" fontId="5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4" fontId="57" fillId="0" borderId="0" xfId="44" applyNumberFormat="1" applyFont="1" applyBorder="1" applyAlignment="1">
      <alignment horizontal="left"/>
    </xf>
    <xf numFmtId="0" fontId="55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44" fontId="57" fillId="0" borderId="0" xfId="44" applyFont="1" applyBorder="1" applyAlignment="1">
      <alignment/>
    </xf>
    <xf numFmtId="0" fontId="55" fillId="0" borderId="19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44" fontId="55" fillId="0" borderId="0" xfId="44" applyFont="1" applyBorder="1" applyAlignment="1">
      <alignment horizontal="center"/>
    </xf>
    <xf numFmtId="0" fontId="60" fillId="0" borderId="0" xfId="0" applyFont="1" applyAlignment="1">
      <alignment/>
    </xf>
    <xf numFmtId="0" fontId="56" fillId="0" borderId="22" xfId="0" applyFont="1" applyBorder="1" applyAlignment="1">
      <alignment/>
    </xf>
    <xf numFmtId="44" fontId="55" fillId="0" borderId="23" xfId="44" applyFont="1" applyBorder="1" applyAlignment="1">
      <alignment/>
    </xf>
    <xf numFmtId="0" fontId="55" fillId="0" borderId="24" xfId="0" applyFont="1" applyBorder="1" applyAlignment="1">
      <alignment/>
    </xf>
    <xf numFmtId="44" fontId="55" fillId="0" borderId="25" xfId="44" applyFont="1" applyBorder="1" applyAlignment="1">
      <alignment/>
    </xf>
    <xf numFmtId="44" fontId="56" fillId="0" borderId="0" xfId="44" applyFont="1" applyAlignment="1">
      <alignment horizontal="center"/>
    </xf>
    <xf numFmtId="0" fontId="56" fillId="0" borderId="0" xfId="0" applyFont="1" applyAlignment="1">
      <alignment horizontal="center"/>
    </xf>
    <xf numFmtId="44" fontId="55" fillId="0" borderId="14" xfId="44" applyFont="1" applyBorder="1" applyAlignment="1">
      <alignment/>
    </xf>
    <xf numFmtId="44" fontId="55" fillId="0" borderId="16" xfId="44" applyFont="1" applyBorder="1" applyAlignment="1">
      <alignment/>
    </xf>
    <xf numFmtId="0" fontId="55" fillId="0" borderId="26" xfId="0" applyFont="1" applyBorder="1" applyAlignment="1">
      <alignment/>
    </xf>
    <xf numFmtId="44" fontId="55" fillId="0" borderId="19" xfId="44" applyFont="1" applyBorder="1" applyAlignment="1">
      <alignment/>
    </xf>
    <xf numFmtId="0" fontId="55" fillId="0" borderId="0" xfId="0" applyFont="1" applyAlignment="1">
      <alignment horizontal="center"/>
    </xf>
    <xf numFmtId="44" fontId="57" fillId="0" borderId="10" xfId="44" applyFont="1" applyBorder="1" applyAlignment="1">
      <alignment/>
    </xf>
    <xf numFmtId="0" fontId="57" fillId="33" borderId="0" xfId="0" applyFont="1" applyFill="1" applyAlignment="1">
      <alignment/>
    </xf>
    <xf numFmtId="0" fontId="61" fillId="33" borderId="0" xfId="53" applyFont="1" applyFill="1" applyAlignment="1" applyProtection="1">
      <alignment/>
      <protection/>
    </xf>
    <xf numFmtId="44" fontId="55" fillId="0" borderId="15" xfId="44" applyFont="1" applyFill="1" applyBorder="1" applyAlignment="1">
      <alignment horizontal="center"/>
    </xf>
    <xf numFmtId="44" fontId="55" fillId="0" borderId="26" xfId="44" applyFont="1" applyBorder="1" applyAlignment="1">
      <alignment/>
    </xf>
    <xf numFmtId="44" fontId="55" fillId="0" borderId="11" xfId="44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44" fontId="57" fillId="33" borderId="0" xfId="44" applyFont="1" applyFill="1" applyBorder="1" applyAlignment="1">
      <alignment/>
    </xf>
    <xf numFmtId="171" fontId="55" fillId="0" borderId="12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7" fillId="0" borderId="27" xfId="0" applyFont="1" applyBorder="1" applyAlignment="1">
      <alignment/>
    </xf>
    <xf numFmtId="44" fontId="55" fillId="0" borderId="28" xfId="44" applyFont="1" applyBorder="1" applyAlignment="1">
      <alignment/>
    </xf>
    <xf numFmtId="14" fontId="55" fillId="0" borderId="0" xfId="44" applyNumberFormat="1" applyFont="1" applyAlignment="1">
      <alignment/>
    </xf>
    <xf numFmtId="44" fontId="55" fillId="0" borderId="0" xfId="44" applyFont="1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7" fillId="0" borderId="0" xfId="0" applyFont="1" applyBorder="1" applyAlignment="1">
      <alignment horizontal="right"/>
    </xf>
    <xf numFmtId="0" fontId="55" fillId="0" borderId="16" xfId="0" applyFont="1" applyBorder="1" applyAlignment="1">
      <alignment/>
    </xf>
    <xf numFmtId="0" fontId="57" fillId="0" borderId="0" xfId="0" applyFont="1" applyFill="1" applyBorder="1" applyAlignment="1">
      <alignment horizontal="right"/>
    </xf>
    <xf numFmtId="0" fontId="55" fillId="0" borderId="0" xfId="0" applyFont="1" applyFill="1" applyAlignment="1">
      <alignment/>
    </xf>
    <xf numFmtId="44" fontId="55" fillId="0" borderId="14" xfId="44" applyFont="1" applyFill="1" applyBorder="1" applyAlignment="1">
      <alignment/>
    </xf>
    <xf numFmtId="0" fontId="55" fillId="0" borderId="15" xfId="0" applyFont="1" applyBorder="1" applyAlignment="1">
      <alignment/>
    </xf>
    <xf numFmtId="0" fontId="55" fillId="33" borderId="15" xfId="0" applyFont="1" applyFill="1" applyBorder="1" applyAlignment="1">
      <alignment horizontal="center"/>
    </xf>
    <xf numFmtId="44" fontId="55" fillId="0" borderId="16" xfId="44" applyFont="1" applyFill="1" applyBorder="1" applyAlignment="1">
      <alignment/>
    </xf>
    <xf numFmtId="44" fontId="55" fillId="33" borderId="11" xfId="44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44" fontId="55" fillId="33" borderId="18" xfId="44" applyFont="1" applyFill="1" applyBorder="1" applyAlignment="1">
      <alignment/>
    </xf>
    <xf numFmtId="3" fontId="55" fillId="0" borderId="17" xfId="0" applyNumberFormat="1" applyFont="1" applyFill="1" applyBorder="1" applyAlignment="1">
      <alignment horizontal="center"/>
    </xf>
    <xf numFmtId="44" fontId="55" fillId="0" borderId="19" xfId="44" applyFont="1" applyFill="1" applyBorder="1" applyAlignment="1">
      <alignment/>
    </xf>
    <xf numFmtId="44" fontId="55" fillId="0" borderId="0" xfId="44" applyFont="1" applyFill="1" applyAlignment="1">
      <alignment/>
    </xf>
    <xf numFmtId="44" fontId="55" fillId="33" borderId="13" xfId="44" applyFont="1" applyFill="1" applyBorder="1" applyAlignment="1">
      <alignment/>
    </xf>
    <xf numFmtId="0" fontId="55" fillId="0" borderId="12" xfId="0" applyFont="1" applyFill="1" applyBorder="1" applyAlignment="1">
      <alignment horizontal="center"/>
    </xf>
    <xf numFmtId="171" fontId="55" fillId="0" borderId="15" xfId="0" applyNumberFormat="1" applyFont="1" applyFill="1" applyBorder="1" applyAlignment="1">
      <alignment horizontal="center"/>
    </xf>
    <xf numFmtId="3" fontId="55" fillId="33" borderId="17" xfId="0" applyNumberFormat="1" applyFont="1" applyFill="1" applyBorder="1" applyAlignment="1">
      <alignment horizontal="center"/>
    </xf>
    <xf numFmtId="3" fontId="55" fillId="0" borderId="12" xfId="0" applyNumberFormat="1" applyFont="1" applyFill="1" applyBorder="1" applyAlignment="1">
      <alignment horizontal="center"/>
    </xf>
    <xf numFmtId="3" fontId="55" fillId="0" borderId="15" xfId="0" applyNumberFormat="1" applyFont="1" applyFill="1" applyBorder="1" applyAlignment="1">
      <alignment horizontal="center"/>
    </xf>
    <xf numFmtId="44" fontId="55" fillId="0" borderId="26" xfId="44" applyFont="1" applyFill="1" applyBorder="1" applyAlignment="1">
      <alignment/>
    </xf>
    <xf numFmtId="44" fontId="62" fillId="0" borderId="0" xfId="44" applyFont="1" applyFill="1" applyBorder="1" applyAlignment="1">
      <alignment horizontal="center"/>
    </xf>
    <xf numFmtId="44" fontId="57" fillId="0" borderId="10" xfId="0" applyNumberFormat="1" applyFont="1" applyBorder="1" applyAlignment="1">
      <alignment/>
    </xf>
    <xf numFmtId="0" fontId="57" fillId="0" borderId="0" xfId="0" applyFont="1" applyAlignment="1">
      <alignment horizontal="right"/>
    </xf>
    <xf numFmtId="44" fontId="58" fillId="0" borderId="0" xfId="44" applyFont="1" applyFill="1" applyBorder="1" applyAlignment="1">
      <alignment horizontal="center"/>
    </xf>
    <xf numFmtId="14" fontId="59" fillId="0" borderId="0" xfId="44" applyNumberFormat="1" applyFont="1" applyFill="1" applyBorder="1" applyAlignment="1">
      <alignment horizontal="center"/>
    </xf>
    <xf numFmtId="44" fontId="55" fillId="33" borderId="0" xfId="44" applyFont="1" applyFill="1" applyAlignment="1">
      <alignment/>
    </xf>
    <xf numFmtId="0" fontId="55" fillId="0" borderId="0" xfId="0" applyFont="1" applyFill="1" applyBorder="1" applyAlignment="1">
      <alignment/>
    </xf>
    <xf numFmtId="44" fontId="57" fillId="0" borderId="0" xfId="44" applyFont="1" applyFill="1" applyBorder="1" applyAlignment="1">
      <alignment horizontal="center"/>
    </xf>
    <xf numFmtId="44" fontId="55" fillId="0" borderId="0" xfId="44" applyFont="1" applyBorder="1" applyAlignment="1">
      <alignment/>
    </xf>
    <xf numFmtId="4" fontId="55" fillId="0" borderId="0" xfId="0" applyNumberFormat="1" applyFont="1" applyAlignment="1">
      <alignment/>
    </xf>
    <xf numFmtId="0" fontId="56" fillId="0" borderId="0" xfId="0" applyFont="1" applyFill="1" applyBorder="1" applyAlignment="1">
      <alignment horizontal="center"/>
    </xf>
    <xf numFmtId="44" fontId="55" fillId="0" borderId="0" xfId="44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7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4" fontId="56" fillId="0" borderId="0" xfId="44" applyFont="1" applyBorder="1" applyAlignment="1">
      <alignment horizontal="center"/>
    </xf>
    <xf numFmtId="3" fontId="55" fillId="0" borderId="12" xfId="0" applyNumberFormat="1" applyFont="1" applyBorder="1" applyAlignment="1">
      <alignment horizontal="center"/>
    </xf>
    <xf numFmtId="3" fontId="55" fillId="0" borderId="15" xfId="0" applyNumberFormat="1" applyFont="1" applyBorder="1" applyAlignment="1">
      <alignment horizontal="center"/>
    </xf>
    <xf numFmtId="3" fontId="55" fillId="0" borderId="17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171" fontId="55" fillId="0" borderId="15" xfId="0" applyNumberFormat="1" applyFont="1" applyBorder="1" applyAlignment="1">
      <alignment horizontal="center"/>
    </xf>
    <xf numFmtId="171" fontId="55" fillId="0" borderId="12" xfId="0" applyNumberFormat="1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44" fontId="55" fillId="0" borderId="27" xfId="44" applyFont="1" applyBorder="1" applyAlignment="1">
      <alignment/>
    </xf>
    <xf numFmtId="0" fontId="55" fillId="0" borderId="29" xfId="0" applyFont="1" applyBorder="1" applyAlignment="1">
      <alignment/>
    </xf>
    <xf numFmtId="0" fontId="56" fillId="0" borderId="27" xfId="0" applyFont="1" applyBorder="1" applyAlignment="1">
      <alignment horizontal="center"/>
    </xf>
    <xf numFmtId="44" fontId="56" fillId="0" borderId="28" xfId="44" applyFont="1" applyBorder="1" applyAlignment="1">
      <alignment horizontal="center"/>
    </xf>
    <xf numFmtId="14" fontId="55" fillId="0" borderId="0" xfId="44" applyNumberFormat="1" applyFont="1" applyFill="1" applyAlignment="1">
      <alignment/>
    </xf>
    <xf numFmtId="171" fontId="55" fillId="0" borderId="30" xfId="0" applyNumberFormat="1" applyFont="1" applyFill="1" applyBorder="1" applyAlignment="1">
      <alignment horizontal="center"/>
    </xf>
    <xf numFmtId="171" fontId="55" fillId="0" borderId="30" xfId="0" applyNumberFormat="1" applyFont="1" applyBorder="1" applyAlignment="1">
      <alignment horizontal="center"/>
    </xf>
    <xf numFmtId="44" fontId="55" fillId="0" borderId="31" xfId="44" applyFont="1" applyBorder="1" applyAlignment="1">
      <alignment/>
    </xf>
    <xf numFmtId="0" fontId="63" fillId="34" borderId="2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3" fontId="64" fillId="0" borderId="15" xfId="0" applyNumberFormat="1" applyFont="1" applyFill="1" applyBorder="1" applyAlignment="1">
      <alignment horizontal="center"/>
    </xf>
    <xf numFmtId="44" fontId="64" fillId="0" borderId="16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5"/>
  <cols>
    <col min="1" max="2" width="2.7109375" style="2" customWidth="1"/>
    <col min="3" max="3" width="73.28125" style="2" customWidth="1"/>
    <col min="4" max="4" width="14.421875" style="4" customWidth="1"/>
    <col min="5" max="5" width="6.7109375" style="2" customWidth="1"/>
    <col min="6" max="6" width="2.8515625" style="2" customWidth="1"/>
    <col min="7" max="7" width="16.421875" style="2" customWidth="1"/>
    <col min="8" max="8" width="16.421875" style="4" customWidth="1"/>
    <col min="9" max="9" width="1.7109375" style="100" customWidth="1"/>
    <col min="10" max="10" width="16.421875" style="2" customWidth="1"/>
    <col min="11" max="11" width="16.421875" style="4" customWidth="1"/>
    <col min="12" max="12" width="1.7109375" style="2" customWidth="1"/>
    <col min="13" max="13" width="16.421875" style="68" customWidth="1"/>
    <col min="14" max="14" width="16.421875" style="67" customWidth="1"/>
    <col min="15" max="16384" width="9.140625" style="2" customWidth="1"/>
  </cols>
  <sheetData>
    <row r="1" spans="1:14" ht="19.5" customHeight="1">
      <c r="A1" s="55"/>
      <c r="B1" s="20"/>
      <c r="C1" s="20"/>
      <c r="D1" s="16" t="s">
        <v>20</v>
      </c>
      <c r="E1" s="32" t="s">
        <v>13</v>
      </c>
      <c r="F1" s="33" t="s">
        <v>38</v>
      </c>
      <c r="G1" s="19"/>
      <c r="H1" s="19"/>
      <c r="I1" s="107"/>
      <c r="J1" s="30"/>
      <c r="K1" s="34"/>
      <c r="M1" s="71"/>
      <c r="N1" s="34"/>
    </row>
    <row r="2" spans="1:22" ht="15.75">
      <c r="A2" s="21"/>
      <c r="B2" s="20"/>
      <c r="C2" s="20"/>
      <c r="D2" s="17" t="s">
        <v>23</v>
      </c>
      <c r="E2" s="35" t="s">
        <v>16</v>
      </c>
      <c r="F2" s="104">
        <v>1</v>
      </c>
      <c r="G2" s="31"/>
      <c r="H2" s="31"/>
      <c r="I2" s="108"/>
      <c r="J2" s="31"/>
      <c r="K2" s="61"/>
      <c r="L2" s="70"/>
      <c r="M2" s="31"/>
      <c r="N2" s="61"/>
      <c r="O2" s="70"/>
      <c r="P2" s="70"/>
      <c r="Q2" s="70"/>
      <c r="R2" s="70"/>
      <c r="S2" s="70"/>
      <c r="T2" s="70"/>
      <c r="U2" s="70"/>
      <c r="V2" s="70"/>
    </row>
    <row r="3" spans="1:22" ht="15.75">
      <c r="A3" s="20"/>
      <c r="B3" s="20"/>
      <c r="C3" s="20"/>
      <c r="D3" s="57" t="s">
        <v>39</v>
      </c>
      <c r="E3" s="35" t="s">
        <v>40</v>
      </c>
      <c r="F3" s="104">
        <v>2</v>
      </c>
      <c r="G3" s="31"/>
      <c r="H3" s="31"/>
      <c r="I3" s="108"/>
      <c r="J3" s="31"/>
      <c r="K3" s="97"/>
      <c r="L3" s="70"/>
      <c r="M3" s="31"/>
      <c r="N3" s="97"/>
      <c r="O3" s="70"/>
      <c r="P3" s="70"/>
      <c r="Q3" s="70"/>
      <c r="R3" s="70"/>
      <c r="S3" s="70"/>
      <c r="T3" s="70"/>
      <c r="U3" s="70"/>
      <c r="V3" s="70"/>
    </row>
    <row r="4" spans="1:22" ht="15.75">
      <c r="A4" s="20"/>
      <c r="B4" s="20"/>
      <c r="C4" s="20"/>
      <c r="D4" s="17" t="s">
        <v>21</v>
      </c>
      <c r="E4" s="35" t="s">
        <v>15</v>
      </c>
      <c r="F4" s="104">
        <v>3</v>
      </c>
      <c r="G4" s="31"/>
      <c r="H4" s="31"/>
      <c r="I4" s="108"/>
      <c r="J4" s="31"/>
      <c r="K4" s="97"/>
      <c r="L4" s="70"/>
      <c r="M4" s="31"/>
      <c r="N4" s="97"/>
      <c r="O4" s="70"/>
      <c r="P4" s="70"/>
      <c r="Q4" s="70"/>
      <c r="R4" s="70"/>
      <c r="S4" s="70"/>
      <c r="T4" s="70"/>
      <c r="U4" s="70"/>
      <c r="V4" s="70"/>
    </row>
    <row r="5" spans="1:22" ht="15.75">
      <c r="A5" s="56"/>
      <c r="B5" s="20"/>
      <c r="C5" s="20"/>
      <c r="D5" s="17" t="s">
        <v>22</v>
      </c>
      <c r="E5" s="35" t="s">
        <v>17</v>
      </c>
      <c r="F5" s="104">
        <v>4</v>
      </c>
      <c r="G5" s="31"/>
      <c r="H5" s="31"/>
      <c r="I5" s="108"/>
      <c r="J5" s="31"/>
      <c r="K5" s="97"/>
      <c r="L5" s="70"/>
      <c r="M5" s="31"/>
      <c r="N5" s="97"/>
      <c r="O5" s="70"/>
      <c r="P5" s="70"/>
      <c r="Q5" s="70"/>
      <c r="R5" s="70"/>
      <c r="S5" s="70"/>
      <c r="T5" s="70"/>
      <c r="U5" s="70"/>
      <c r="V5" s="70"/>
    </row>
    <row r="6" spans="4:22" ht="16.5" thickBot="1">
      <c r="D6" s="18" t="s">
        <v>24</v>
      </c>
      <c r="E6" s="38" t="s">
        <v>18</v>
      </c>
      <c r="F6" s="74">
        <v>5</v>
      </c>
      <c r="G6" s="70"/>
      <c r="H6" s="70"/>
      <c r="I6" s="109"/>
      <c r="J6" s="69"/>
      <c r="K6" s="97"/>
      <c r="L6" s="70"/>
      <c r="M6" s="69"/>
      <c r="N6" s="97"/>
      <c r="O6" s="70"/>
      <c r="P6" s="70"/>
      <c r="Q6" s="70"/>
      <c r="R6" s="70"/>
      <c r="S6" s="70"/>
      <c r="T6" s="70"/>
      <c r="U6" s="70"/>
      <c r="V6" s="70"/>
    </row>
    <row r="7" spans="3:22" ht="15.75">
      <c r="C7" s="39"/>
      <c r="D7" s="34"/>
      <c r="E7" s="40"/>
      <c r="F7" s="104">
        <v>6</v>
      </c>
      <c r="G7" s="31"/>
      <c r="H7" s="31"/>
      <c r="I7" s="108"/>
      <c r="J7" s="31"/>
      <c r="K7" s="97"/>
      <c r="L7" s="70"/>
      <c r="M7" s="31"/>
      <c r="N7" s="97"/>
      <c r="O7" s="70"/>
      <c r="P7" s="70"/>
      <c r="Q7" s="70"/>
      <c r="R7" s="70"/>
      <c r="S7" s="70"/>
      <c r="T7" s="70"/>
      <c r="U7" s="70"/>
      <c r="V7" s="70"/>
    </row>
    <row r="8" spans="1:21" ht="15.75">
      <c r="A8" s="55" t="s">
        <v>19</v>
      </c>
      <c r="B8" s="55"/>
      <c r="C8" s="106"/>
      <c r="D8" s="37"/>
      <c r="E8" s="40"/>
      <c r="F8" s="104"/>
      <c r="G8" s="104"/>
      <c r="H8" s="104"/>
      <c r="I8" s="110"/>
      <c r="J8" s="74"/>
      <c r="K8" s="84"/>
      <c r="L8" s="74"/>
      <c r="M8" s="74"/>
      <c r="N8" s="84"/>
      <c r="O8" s="74"/>
      <c r="P8" s="74"/>
      <c r="Q8" s="74"/>
      <c r="R8" s="74"/>
      <c r="S8" s="74"/>
      <c r="T8" s="74"/>
      <c r="U8" s="74"/>
    </row>
    <row r="9" spans="3:21" ht="15.75">
      <c r="C9" s="39"/>
      <c r="D9" s="41"/>
      <c r="E9" s="40"/>
      <c r="F9" s="74"/>
      <c r="G9" s="105"/>
      <c r="H9" s="105"/>
      <c r="I9" s="111"/>
      <c r="J9" s="74"/>
      <c r="K9" s="84"/>
      <c r="L9" s="74"/>
      <c r="M9" s="74"/>
      <c r="N9" s="84"/>
      <c r="O9" s="74"/>
      <c r="P9" s="74"/>
      <c r="Q9" s="74"/>
      <c r="R9" s="74"/>
      <c r="S9" s="74"/>
      <c r="T9" s="74"/>
      <c r="U9" s="74"/>
    </row>
    <row r="10" spans="1:9" ht="18.75">
      <c r="A10" s="1" t="s">
        <v>97</v>
      </c>
      <c r="G10" s="36"/>
      <c r="H10" s="36"/>
      <c r="I10" s="112"/>
    </row>
    <row r="11" ht="29.25" thickBot="1">
      <c r="A11" s="42" t="s">
        <v>41</v>
      </c>
    </row>
    <row r="12" spans="1:7" ht="19.5" thickBot="1">
      <c r="A12" s="1" t="s">
        <v>42</v>
      </c>
      <c r="G12" s="131" t="s">
        <v>93</v>
      </c>
    </row>
    <row r="13" ht="6" customHeight="1" thickBot="1">
      <c r="A13" s="1"/>
    </row>
    <row r="14" spans="1:14" ht="19.5" thickBot="1">
      <c r="A14" s="1"/>
      <c r="G14" s="64" t="s">
        <v>84</v>
      </c>
      <c r="H14" s="65"/>
      <c r="J14" s="64" t="s">
        <v>96</v>
      </c>
      <c r="K14" s="65"/>
      <c r="M14" s="64"/>
      <c r="N14" s="65"/>
    </row>
    <row r="15" spans="7:14" ht="15.75">
      <c r="G15" s="43" t="s">
        <v>74</v>
      </c>
      <c r="H15" s="44"/>
      <c r="J15" s="43" t="s">
        <v>92</v>
      </c>
      <c r="K15" s="44"/>
      <c r="M15" s="43"/>
      <c r="N15" s="44"/>
    </row>
    <row r="16" spans="7:14" ht="15.75">
      <c r="G16" s="45" t="s">
        <v>70</v>
      </c>
      <c r="H16" s="46"/>
      <c r="J16" s="45" t="s">
        <v>94</v>
      </c>
      <c r="K16" s="46"/>
      <c r="M16" s="45"/>
      <c r="N16" s="46"/>
    </row>
    <row r="17" spans="7:14" ht="15.75">
      <c r="G17" s="45" t="s">
        <v>69</v>
      </c>
      <c r="H17" s="46"/>
      <c r="J17" s="45" t="s">
        <v>95</v>
      </c>
      <c r="K17" s="46"/>
      <c r="M17" s="45"/>
      <c r="N17" s="46"/>
    </row>
    <row r="18" spans="7:14" ht="6" customHeight="1" thickBot="1">
      <c r="G18" s="45"/>
      <c r="H18" s="46"/>
      <c r="J18" s="45"/>
      <c r="K18" s="46"/>
      <c r="M18" s="45"/>
      <c r="N18" s="46"/>
    </row>
    <row r="19" spans="1:23" ht="19.5" thickBot="1">
      <c r="A19" s="1">
        <v>1</v>
      </c>
      <c r="B19" s="1" t="s">
        <v>0</v>
      </c>
      <c r="C19" s="1"/>
      <c r="D19" s="47" t="s">
        <v>43</v>
      </c>
      <c r="E19" s="48" t="s">
        <v>10</v>
      </c>
      <c r="F19" s="48"/>
      <c r="G19" s="124" t="s">
        <v>11</v>
      </c>
      <c r="H19" s="125" t="s">
        <v>12</v>
      </c>
      <c r="I19" s="113"/>
      <c r="J19" s="124" t="s">
        <v>11</v>
      </c>
      <c r="K19" s="125" t="s">
        <v>12</v>
      </c>
      <c r="L19" s="3"/>
      <c r="M19" s="124" t="s">
        <v>11</v>
      </c>
      <c r="N19" s="125" t="s">
        <v>12</v>
      </c>
      <c r="O19" s="3"/>
      <c r="P19" s="3"/>
      <c r="Q19" s="3"/>
      <c r="R19" s="3"/>
      <c r="S19" s="3"/>
      <c r="T19" s="3"/>
      <c r="U19" s="3"/>
      <c r="V19" s="3"/>
      <c r="W19" s="3"/>
    </row>
    <row r="20" spans="2:14" ht="15.75">
      <c r="B20" s="2" t="s">
        <v>4</v>
      </c>
      <c r="C20" s="8" t="s">
        <v>44</v>
      </c>
      <c r="D20" s="9">
        <v>1</v>
      </c>
      <c r="E20" s="10" t="s">
        <v>13</v>
      </c>
      <c r="G20" s="86">
        <v>500</v>
      </c>
      <c r="H20" s="75">
        <f>IF(D20="","",D20*G20)</f>
        <v>500</v>
      </c>
      <c r="I20" s="103"/>
      <c r="J20" s="86">
        <v>150</v>
      </c>
      <c r="K20" s="49">
        <f aca="true" t="shared" si="0" ref="K20:K45">IF(D20="","",D20*J20)</f>
        <v>150</v>
      </c>
      <c r="M20" s="86"/>
      <c r="N20" s="49">
        <f>M20*D20</f>
        <v>0</v>
      </c>
    </row>
    <row r="21" spans="2:14" ht="15.75">
      <c r="B21" s="2" t="s">
        <v>5</v>
      </c>
      <c r="C21" s="11" t="s">
        <v>45</v>
      </c>
      <c r="D21" s="7">
        <v>1</v>
      </c>
      <c r="E21" s="12" t="s">
        <v>13</v>
      </c>
      <c r="G21" s="77"/>
      <c r="H21" s="78">
        <f aca="true" t="shared" si="1" ref="H21:H62">IF(D21="","",D21*G21)</f>
        <v>0</v>
      </c>
      <c r="I21" s="103"/>
      <c r="J21" s="77"/>
      <c r="K21" s="50">
        <f t="shared" si="0"/>
        <v>0</v>
      </c>
      <c r="M21" s="77"/>
      <c r="N21" s="50">
        <f aca="true" t="shared" si="2" ref="N21:N62">M21*D21</f>
        <v>0</v>
      </c>
    </row>
    <row r="22" spans="2:14" ht="15.75">
      <c r="B22" s="2" t="s">
        <v>6</v>
      </c>
      <c r="C22" s="11" t="s">
        <v>1</v>
      </c>
      <c r="D22" s="59">
        <v>1</v>
      </c>
      <c r="E22" s="12" t="s">
        <v>16</v>
      </c>
      <c r="G22" s="77"/>
      <c r="H22" s="78">
        <f t="shared" si="1"/>
        <v>0</v>
      </c>
      <c r="I22" s="103"/>
      <c r="J22" s="77"/>
      <c r="K22" s="50">
        <f t="shared" si="0"/>
        <v>0</v>
      </c>
      <c r="M22" s="77"/>
      <c r="N22" s="50">
        <f t="shared" si="2"/>
        <v>0</v>
      </c>
    </row>
    <row r="23" spans="2:14" ht="15.75">
      <c r="B23" s="2" t="s">
        <v>7</v>
      </c>
      <c r="C23" s="11" t="s">
        <v>46</v>
      </c>
      <c r="D23" s="24"/>
      <c r="E23" s="12" t="s">
        <v>15</v>
      </c>
      <c r="G23" s="90">
        <v>15000</v>
      </c>
      <c r="H23" s="78">
        <f t="shared" si="1"/>
      </c>
      <c r="I23" s="103"/>
      <c r="J23" s="115">
        <v>5400</v>
      </c>
      <c r="K23" s="50">
        <f t="shared" si="0"/>
      </c>
      <c r="M23" s="115"/>
      <c r="N23" s="50">
        <f t="shared" si="2"/>
        <v>0</v>
      </c>
    </row>
    <row r="24" spans="2:14" ht="15.75">
      <c r="B24" s="2" t="s">
        <v>8</v>
      </c>
      <c r="C24" s="22" t="s">
        <v>47</v>
      </c>
      <c r="D24" s="28"/>
      <c r="E24" s="51" t="s">
        <v>14</v>
      </c>
      <c r="G24" s="80">
        <v>100</v>
      </c>
      <c r="H24" s="78">
        <f t="shared" si="1"/>
      </c>
      <c r="I24" s="103"/>
      <c r="J24" s="117">
        <v>100</v>
      </c>
      <c r="K24" s="50">
        <f t="shared" si="0"/>
      </c>
      <c r="M24" s="117"/>
      <c r="N24" s="50">
        <f t="shared" si="2"/>
        <v>0</v>
      </c>
    </row>
    <row r="25" spans="2:14" ht="16.5" thickBot="1">
      <c r="B25" s="2" t="s">
        <v>9</v>
      </c>
      <c r="C25" s="13" t="s">
        <v>48</v>
      </c>
      <c r="D25" s="14">
        <v>1</v>
      </c>
      <c r="E25" s="15" t="s">
        <v>13</v>
      </c>
      <c r="G25" s="60"/>
      <c r="H25" s="83">
        <f t="shared" si="1"/>
        <v>0</v>
      </c>
      <c r="I25" s="103"/>
      <c r="J25" s="60"/>
      <c r="K25" s="52">
        <f t="shared" si="0"/>
        <v>0</v>
      </c>
      <c r="M25" s="60"/>
      <c r="N25" s="52">
        <f t="shared" si="2"/>
        <v>0</v>
      </c>
    </row>
    <row r="26" spans="1:14" ht="19.5" thickBot="1">
      <c r="A26" s="1">
        <v>2</v>
      </c>
      <c r="B26" s="1" t="s">
        <v>2</v>
      </c>
      <c r="C26" s="1"/>
      <c r="G26" s="53"/>
      <c r="H26" s="4">
        <f t="shared" si="1"/>
      </c>
      <c r="J26" s="53"/>
      <c r="K26" s="4">
        <f t="shared" si="0"/>
      </c>
      <c r="M26" s="40"/>
      <c r="N26" s="100"/>
    </row>
    <row r="27" spans="2:14" ht="15.75">
      <c r="B27" s="2" t="s">
        <v>4</v>
      </c>
      <c r="C27" s="8" t="s">
        <v>49</v>
      </c>
      <c r="D27" s="25"/>
      <c r="E27" s="10" t="s">
        <v>17</v>
      </c>
      <c r="G27" s="62">
        <v>155</v>
      </c>
      <c r="H27" s="75">
        <f t="shared" si="1"/>
      </c>
      <c r="I27" s="103"/>
      <c r="J27" s="120">
        <v>65</v>
      </c>
      <c r="K27" s="49">
        <f t="shared" si="0"/>
      </c>
      <c r="M27" s="120"/>
      <c r="N27" s="49">
        <f t="shared" si="2"/>
        <v>0</v>
      </c>
    </row>
    <row r="28" spans="2:14" s="68" customFormat="1" ht="15.75">
      <c r="B28" s="68" t="s">
        <v>5</v>
      </c>
      <c r="C28" s="76" t="s">
        <v>83</v>
      </c>
      <c r="D28" s="79"/>
      <c r="E28" s="72" t="s">
        <v>18</v>
      </c>
      <c r="G28" s="127">
        <v>69</v>
      </c>
      <c r="H28" s="78">
        <f t="shared" si="1"/>
      </c>
      <c r="I28" s="103"/>
      <c r="J28" s="128">
        <v>0</v>
      </c>
      <c r="K28" s="50">
        <f t="shared" si="0"/>
      </c>
      <c r="M28" s="128"/>
      <c r="N28" s="129"/>
    </row>
    <row r="29" spans="2:14" ht="15.75">
      <c r="B29" s="2" t="s">
        <v>6</v>
      </c>
      <c r="C29" s="11" t="s">
        <v>25</v>
      </c>
      <c r="D29" s="24"/>
      <c r="E29" s="12" t="s">
        <v>17</v>
      </c>
      <c r="G29" s="80">
        <v>140</v>
      </c>
      <c r="H29" s="78">
        <f t="shared" si="1"/>
      </c>
      <c r="I29" s="103"/>
      <c r="J29" s="117">
        <v>0</v>
      </c>
      <c r="K29" s="50">
        <f t="shared" si="0"/>
      </c>
      <c r="M29" s="117"/>
      <c r="N29" s="50">
        <f t="shared" si="2"/>
        <v>0</v>
      </c>
    </row>
    <row r="30" spans="2:14" ht="15.75">
      <c r="B30" s="2" t="s">
        <v>7</v>
      </c>
      <c r="C30" s="11" t="s">
        <v>32</v>
      </c>
      <c r="D30" s="24"/>
      <c r="E30" s="12" t="s">
        <v>17</v>
      </c>
      <c r="G30" s="130">
        <v>50</v>
      </c>
      <c r="H30" s="78">
        <f t="shared" si="1"/>
      </c>
      <c r="I30" s="103"/>
      <c r="J30" s="130">
        <v>0</v>
      </c>
      <c r="K30" s="58">
        <f t="shared" si="0"/>
      </c>
      <c r="M30" s="117"/>
      <c r="N30" s="50">
        <f t="shared" si="2"/>
        <v>0</v>
      </c>
    </row>
    <row r="31" spans="2:14" s="68" customFormat="1" ht="15.75">
      <c r="B31" s="68" t="s">
        <v>8</v>
      </c>
      <c r="C31" s="76" t="s">
        <v>26</v>
      </c>
      <c r="D31" s="79"/>
      <c r="E31" s="72" t="s">
        <v>16</v>
      </c>
      <c r="G31" s="63">
        <v>2</v>
      </c>
      <c r="H31" s="91">
        <f t="shared" si="1"/>
      </c>
      <c r="I31" s="103"/>
      <c r="J31" s="121">
        <v>0</v>
      </c>
      <c r="K31" s="58">
        <f t="shared" si="0"/>
      </c>
      <c r="M31" s="117"/>
      <c r="N31" s="50">
        <f t="shared" si="2"/>
        <v>0</v>
      </c>
    </row>
    <row r="32" spans="2:14" ht="16.5" thickBot="1">
      <c r="B32" s="2" t="s">
        <v>9</v>
      </c>
      <c r="C32" s="13" t="s">
        <v>50</v>
      </c>
      <c r="D32" s="14">
        <v>1</v>
      </c>
      <c r="E32" s="15" t="s">
        <v>13</v>
      </c>
      <c r="G32" s="88"/>
      <c r="H32" s="83">
        <f t="shared" si="1"/>
        <v>0</v>
      </c>
      <c r="I32" s="103"/>
      <c r="J32" s="88"/>
      <c r="K32" s="52">
        <f t="shared" si="0"/>
        <v>0</v>
      </c>
      <c r="M32" s="88"/>
      <c r="N32" s="52">
        <f t="shared" si="2"/>
        <v>0</v>
      </c>
    </row>
    <row r="33" spans="1:14" ht="19.5" thickBot="1">
      <c r="A33" s="1">
        <v>3</v>
      </c>
      <c r="B33" s="1" t="s">
        <v>51</v>
      </c>
      <c r="C33" s="1"/>
      <c r="G33" s="53"/>
      <c r="H33" s="4">
        <f t="shared" si="1"/>
      </c>
      <c r="J33" s="53"/>
      <c r="K33" s="4">
        <f t="shared" si="0"/>
      </c>
      <c r="M33" s="40"/>
      <c r="N33" s="100"/>
    </row>
    <row r="34" spans="2:14" ht="15.75">
      <c r="B34" s="2" t="s">
        <v>4</v>
      </c>
      <c r="C34" s="8" t="s">
        <v>52</v>
      </c>
      <c r="D34" s="85"/>
      <c r="E34" s="10" t="s">
        <v>14</v>
      </c>
      <c r="G34" s="86">
        <v>80</v>
      </c>
      <c r="H34" s="75">
        <f t="shared" si="1"/>
      </c>
      <c r="I34" s="103"/>
      <c r="J34" s="118">
        <v>50</v>
      </c>
      <c r="K34" s="49">
        <f t="shared" si="0"/>
      </c>
      <c r="M34" s="118"/>
      <c r="N34" s="49">
        <f t="shared" si="2"/>
        <v>0</v>
      </c>
    </row>
    <row r="35" spans="2:14" ht="15.75">
      <c r="B35" s="2" t="s">
        <v>5</v>
      </c>
      <c r="C35" s="11" t="s">
        <v>71</v>
      </c>
      <c r="D35" s="79"/>
      <c r="E35" s="12" t="s">
        <v>16</v>
      </c>
      <c r="G35" s="80">
        <v>0</v>
      </c>
      <c r="H35" s="78">
        <f t="shared" si="1"/>
      </c>
      <c r="I35" s="103"/>
      <c r="J35" s="117">
        <v>1</v>
      </c>
      <c r="K35" s="50">
        <f t="shared" si="0"/>
      </c>
      <c r="M35" s="117"/>
      <c r="N35" s="50">
        <f t="shared" si="2"/>
        <v>0</v>
      </c>
    </row>
    <row r="36" spans="2:14" ht="15.75">
      <c r="B36" s="2" t="s">
        <v>6</v>
      </c>
      <c r="C36" s="11" t="s">
        <v>53</v>
      </c>
      <c r="D36" s="79"/>
      <c r="E36" s="12" t="s">
        <v>14</v>
      </c>
      <c r="G36" s="80">
        <v>260</v>
      </c>
      <c r="H36" s="78">
        <f t="shared" si="1"/>
      </c>
      <c r="I36" s="103"/>
      <c r="J36" s="117">
        <v>100</v>
      </c>
      <c r="K36" s="50">
        <f t="shared" si="0"/>
      </c>
      <c r="M36" s="117"/>
      <c r="N36" s="50">
        <f t="shared" si="2"/>
        <v>0</v>
      </c>
    </row>
    <row r="37" spans="2:14" ht="15.75">
      <c r="B37" s="2" t="s">
        <v>7</v>
      </c>
      <c r="C37" s="11" t="s">
        <v>72</v>
      </c>
      <c r="D37" s="79"/>
      <c r="E37" s="12" t="s">
        <v>18</v>
      </c>
      <c r="G37" s="87">
        <f>(G36/500*27)+(G44/350*25)</f>
        <v>26.897142857142857</v>
      </c>
      <c r="H37" s="78">
        <f t="shared" si="1"/>
      </c>
      <c r="I37" s="103"/>
      <c r="J37" s="119">
        <f>J36/500*26.5</f>
        <v>5.300000000000001</v>
      </c>
      <c r="K37" s="50">
        <f t="shared" si="0"/>
      </c>
      <c r="M37" s="119"/>
      <c r="N37" s="50">
        <f t="shared" si="2"/>
        <v>0</v>
      </c>
    </row>
    <row r="38" spans="2:14" ht="15.75">
      <c r="B38" s="2" t="s">
        <v>8</v>
      </c>
      <c r="C38" s="11" t="s">
        <v>89</v>
      </c>
      <c r="D38" s="79"/>
      <c r="E38" s="12" t="s">
        <v>18</v>
      </c>
      <c r="G38" s="87">
        <v>8</v>
      </c>
      <c r="H38" s="78">
        <f t="shared" si="1"/>
      </c>
      <c r="I38" s="103"/>
      <c r="J38" s="119">
        <f>900*0.5/27*1.52</f>
        <v>25.333333333333336</v>
      </c>
      <c r="K38" s="50">
        <f t="shared" si="0"/>
      </c>
      <c r="M38" s="119"/>
      <c r="N38" s="50">
        <f t="shared" si="2"/>
        <v>0</v>
      </c>
    </row>
    <row r="39" spans="2:14" ht="15.75">
      <c r="B39" s="2" t="s">
        <v>9</v>
      </c>
      <c r="C39" s="11" t="s">
        <v>35</v>
      </c>
      <c r="D39" s="79"/>
      <c r="E39" s="12" t="s">
        <v>15</v>
      </c>
      <c r="G39" s="90">
        <v>0</v>
      </c>
      <c r="H39" s="78">
        <f t="shared" si="1"/>
      </c>
      <c r="I39" s="103"/>
      <c r="J39" s="115">
        <v>900</v>
      </c>
      <c r="K39" s="50">
        <f t="shared" si="0"/>
      </c>
      <c r="M39" s="115"/>
      <c r="N39" s="50">
        <f t="shared" si="2"/>
        <v>0</v>
      </c>
    </row>
    <row r="40" spans="2:14" ht="15.75">
      <c r="B40" s="2" t="s">
        <v>27</v>
      </c>
      <c r="C40" s="11" t="s">
        <v>36</v>
      </c>
      <c r="D40" s="79"/>
      <c r="E40" s="12" t="s">
        <v>15</v>
      </c>
      <c r="G40" s="90">
        <v>0</v>
      </c>
      <c r="H40" s="78">
        <f t="shared" si="1"/>
      </c>
      <c r="I40" s="103"/>
      <c r="J40" s="115">
        <v>900</v>
      </c>
      <c r="K40" s="50">
        <f t="shared" si="0"/>
      </c>
      <c r="M40" s="115"/>
      <c r="N40" s="50">
        <f t="shared" si="2"/>
        <v>0</v>
      </c>
    </row>
    <row r="41" spans="2:14" ht="15.75">
      <c r="B41" s="2" t="s">
        <v>28</v>
      </c>
      <c r="C41" s="11" t="s">
        <v>65</v>
      </c>
      <c r="D41" s="7">
        <v>1</v>
      </c>
      <c r="E41" s="12" t="s">
        <v>40</v>
      </c>
      <c r="G41" s="90">
        <v>0</v>
      </c>
      <c r="H41" s="78">
        <f t="shared" si="1"/>
        <v>0</v>
      </c>
      <c r="I41" s="103"/>
      <c r="J41" s="132">
        <v>1000</v>
      </c>
      <c r="K41" s="133">
        <f t="shared" si="0"/>
        <v>1000</v>
      </c>
      <c r="L41" s="101"/>
      <c r="M41" s="90"/>
      <c r="N41" s="50">
        <f t="shared" si="2"/>
        <v>0</v>
      </c>
    </row>
    <row r="42" spans="2:14" ht="15.75">
      <c r="B42" s="2" t="s">
        <v>29</v>
      </c>
      <c r="C42" s="11" t="s">
        <v>66</v>
      </c>
      <c r="D42" s="79"/>
      <c r="E42" s="12" t="s">
        <v>14</v>
      </c>
      <c r="G42" s="90">
        <v>0</v>
      </c>
      <c r="H42" s="78">
        <f t="shared" si="1"/>
      </c>
      <c r="I42" s="103"/>
      <c r="J42" s="90">
        <v>100</v>
      </c>
      <c r="K42" s="50">
        <f t="shared" si="0"/>
      </c>
      <c r="M42" s="90"/>
      <c r="N42" s="50">
        <f t="shared" si="2"/>
        <v>0</v>
      </c>
    </row>
    <row r="43" spans="2:14" s="68" customFormat="1" ht="15.75">
      <c r="B43" s="68" t="s">
        <v>33</v>
      </c>
      <c r="C43" s="76" t="s">
        <v>85</v>
      </c>
      <c r="D43" s="79"/>
      <c r="E43" s="72" t="s">
        <v>16</v>
      </c>
      <c r="G43" s="90">
        <v>1</v>
      </c>
      <c r="H43" s="78">
        <f t="shared" si="1"/>
      </c>
      <c r="I43" s="103"/>
      <c r="J43" s="90">
        <v>0</v>
      </c>
      <c r="K43" s="50">
        <f t="shared" si="0"/>
      </c>
      <c r="M43" s="90"/>
      <c r="N43" s="50">
        <f t="shared" si="2"/>
        <v>0</v>
      </c>
    </row>
    <row r="44" spans="2:14" s="68" customFormat="1" ht="15.75">
      <c r="B44" s="68" t="s">
        <v>34</v>
      </c>
      <c r="C44" s="76" t="s">
        <v>86</v>
      </c>
      <c r="D44" s="79"/>
      <c r="E44" s="72" t="s">
        <v>14</v>
      </c>
      <c r="G44" s="90">
        <v>180</v>
      </c>
      <c r="H44" s="78">
        <f t="shared" si="1"/>
      </c>
      <c r="I44" s="103"/>
      <c r="J44" s="90">
        <v>0</v>
      </c>
      <c r="K44" s="50">
        <f t="shared" si="0"/>
      </c>
      <c r="M44" s="90"/>
      <c r="N44" s="50"/>
    </row>
    <row r="45" spans="2:14" s="68" customFormat="1" ht="15.75">
      <c r="B45" s="68" t="s">
        <v>64</v>
      </c>
      <c r="C45" s="76" t="s">
        <v>87</v>
      </c>
      <c r="D45" s="79"/>
      <c r="E45" s="72" t="s">
        <v>14</v>
      </c>
      <c r="G45" s="90">
        <v>70</v>
      </c>
      <c r="H45" s="78">
        <f t="shared" si="1"/>
      </c>
      <c r="I45" s="103"/>
      <c r="J45" s="90">
        <v>0</v>
      </c>
      <c r="K45" s="50">
        <f t="shared" si="0"/>
      </c>
      <c r="M45" s="90"/>
      <c r="N45" s="50"/>
    </row>
    <row r="46" spans="2:14" s="68" customFormat="1" ht="15.75">
      <c r="B46" s="68" t="s">
        <v>75</v>
      </c>
      <c r="C46" s="76" t="s">
        <v>77</v>
      </c>
      <c r="D46" s="79"/>
      <c r="E46" s="72" t="s">
        <v>15</v>
      </c>
      <c r="G46" s="90">
        <v>0</v>
      </c>
      <c r="H46" s="78">
        <f t="shared" si="1"/>
      </c>
      <c r="I46" s="103"/>
      <c r="J46" s="90">
        <v>0</v>
      </c>
      <c r="K46" s="50">
        <f>D46*J46</f>
        <v>0</v>
      </c>
      <c r="M46" s="90"/>
      <c r="N46" s="50">
        <f t="shared" si="2"/>
        <v>0</v>
      </c>
    </row>
    <row r="47" spans="2:14" s="68" customFormat="1" ht="15.75">
      <c r="B47" s="68" t="s">
        <v>80</v>
      </c>
      <c r="C47" s="76" t="s">
        <v>78</v>
      </c>
      <c r="D47" s="79"/>
      <c r="E47" s="72" t="s">
        <v>15</v>
      </c>
      <c r="G47" s="90">
        <v>0</v>
      </c>
      <c r="H47" s="78">
        <f t="shared" si="1"/>
      </c>
      <c r="I47" s="103"/>
      <c r="J47" s="90">
        <v>0</v>
      </c>
      <c r="K47" s="50">
        <f>D47*J47</f>
        <v>0</v>
      </c>
      <c r="M47" s="90"/>
      <c r="N47" s="50">
        <f t="shared" si="2"/>
        <v>0</v>
      </c>
    </row>
    <row r="48" spans="2:14" s="68" customFormat="1" ht="15.75">
      <c r="B48" s="68" t="s">
        <v>81</v>
      </c>
      <c r="C48" s="76" t="s">
        <v>79</v>
      </c>
      <c r="D48" s="79"/>
      <c r="E48" s="72" t="s">
        <v>15</v>
      </c>
      <c r="G48" s="90">
        <v>0</v>
      </c>
      <c r="H48" s="78">
        <f t="shared" si="1"/>
      </c>
      <c r="I48" s="103"/>
      <c r="J48" s="90">
        <v>0</v>
      </c>
      <c r="K48" s="50">
        <f>D48*J48</f>
        <v>0</v>
      </c>
      <c r="M48" s="90"/>
      <c r="N48" s="50">
        <f t="shared" si="2"/>
        <v>0</v>
      </c>
    </row>
    <row r="49" spans="2:14" ht="15.75">
      <c r="B49" s="2" t="s">
        <v>82</v>
      </c>
      <c r="C49" s="11" t="s">
        <v>54</v>
      </c>
      <c r="D49" s="79"/>
      <c r="E49" s="12" t="s">
        <v>18</v>
      </c>
      <c r="G49" s="90">
        <v>73</v>
      </c>
      <c r="H49" s="78">
        <f t="shared" si="1"/>
      </c>
      <c r="I49" s="103"/>
      <c r="J49" s="90">
        <v>0</v>
      </c>
      <c r="K49" s="50">
        <f>D49*J49</f>
        <v>0</v>
      </c>
      <c r="M49" s="90"/>
      <c r="N49" s="50">
        <f t="shared" si="2"/>
        <v>0</v>
      </c>
    </row>
    <row r="50" spans="2:14" ht="16.5" thickBot="1">
      <c r="B50" s="2" t="s">
        <v>88</v>
      </c>
      <c r="C50" s="13" t="s">
        <v>55</v>
      </c>
      <c r="D50" s="81"/>
      <c r="E50" s="15" t="s">
        <v>18</v>
      </c>
      <c r="G50" s="82">
        <v>73</v>
      </c>
      <c r="H50" s="83">
        <f t="shared" si="1"/>
      </c>
      <c r="I50" s="103"/>
      <c r="J50" s="82">
        <v>0</v>
      </c>
      <c r="K50" s="52">
        <f>D50*J50</f>
        <v>0</v>
      </c>
      <c r="M50" s="82"/>
      <c r="N50" s="52">
        <f t="shared" si="2"/>
        <v>0</v>
      </c>
    </row>
    <row r="51" spans="1:14" ht="19.5" thickBot="1">
      <c r="A51" s="1">
        <v>4</v>
      </c>
      <c r="B51" s="1" t="s">
        <v>3</v>
      </c>
      <c r="C51" s="1"/>
      <c r="G51" s="53"/>
      <c r="H51" s="4">
        <f t="shared" si="1"/>
      </c>
      <c r="J51" s="53"/>
      <c r="K51" s="4">
        <f aca="true" t="shared" si="3" ref="K51:K62">IF(D51="","",D51*J51)</f>
      </c>
      <c r="M51" s="40"/>
      <c r="N51" s="100"/>
    </row>
    <row r="52" spans="2:14" ht="15.75">
      <c r="B52" s="2" t="s">
        <v>4</v>
      </c>
      <c r="C52" s="8" t="s">
        <v>56</v>
      </c>
      <c r="D52" s="85"/>
      <c r="E52" s="10" t="s">
        <v>15</v>
      </c>
      <c r="G52" s="89">
        <v>0</v>
      </c>
      <c r="H52" s="75">
        <f t="shared" si="1"/>
      </c>
      <c r="I52" s="103"/>
      <c r="J52" s="114">
        <v>900</v>
      </c>
      <c r="K52" s="49">
        <f t="shared" si="3"/>
      </c>
      <c r="M52" s="114"/>
      <c r="N52" s="49">
        <f t="shared" si="2"/>
        <v>0</v>
      </c>
    </row>
    <row r="53" spans="2:14" ht="15.75">
      <c r="B53" s="2" t="s">
        <v>5</v>
      </c>
      <c r="C53" s="11" t="s">
        <v>76</v>
      </c>
      <c r="D53" s="79"/>
      <c r="E53" s="12" t="s">
        <v>15</v>
      </c>
      <c r="G53" s="90">
        <v>0</v>
      </c>
      <c r="H53" s="78">
        <f t="shared" si="1"/>
      </c>
      <c r="I53" s="103"/>
      <c r="J53" s="115">
        <v>1000</v>
      </c>
      <c r="K53" s="50">
        <f t="shared" si="3"/>
      </c>
      <c r="M53" s="115"/>
      <c r="N53" s="50">
        <f t="shared" si="2"/>
        <v>0</v>
      </c>
    </row>
    <row r="54" spans="2:14" ht="15.75">
      <c r="B54" s="2" t="s">
        <v>6</v>
      </c>
      <c r="C54" s="11" t="s">
        <v>57</v>
      </c>
      <c r="D54" s="79"/>
      <c r="E54" s="12" t="s">
        <v>15</v>
      </c>
      <c r="G54" s="90">
        <v>0</v>
      </c>
      <c r="H54" s="78">
        <f t="shared" si="1"/>
      </c>
      <c r="I54" s="103"/>
      <c r="J54" s="115">
        <v>900</v>
      </c>
      <c r="K54" s="50">
        <f t="shared" si="3"/>
      </c>
      <c r="M54" s="115"/>
      <c r="N54" s="50">
        <f t="shared" si="2"/>
        <v>0</v>
      </c>
    </row>
    <row r="55" spans="2:14" ht="15.75">
      <c r="B55" s="2" t="s">
        <v>7</v>
      </c>
      <c r="C55" s="11" t="s">
        <v>63</v>
      </c>
      <c r="D55" s="79"/>
      <c r="E55" s="12" t="s">
        <v>15</v>
      </c>
      <c r="G55" s="90">
        <v>0</v>
      </c>
      <c r="H55" s="78">
        <f t="shared" si="1"/>
      </c>
      <c r="I55" s="103"/>
      <c r="J55" s="115">
        <v>0</v>
      </c>
      <c r="K55" s="50">
        <f t="shared" si="3"/>
      </c>
      <c r="M55" s="115"/>
      <c r="N55" s="50">
        <f t="shared" si="2"/>
        <v>0</v>
      </c>
    </row>
    <row r="56" spans="2:14" ht="15.75">
      <c r="B56" s="2" t="s">
        <v>8</v>
      </c>
      <c r="C56" s="11" t="s">
        <v>73</v>
      </c>
      <c r="D56" s="79"/>
      <c r="E56" s="12" t="s">
        <v>15</v>
      </c>
      <c r="G56" s="90">
        <v>0</v>
      </c>
      <c r="H56" s="78">
        <f t="shared" si="1"/>
      </c>
      <c r="I56" s="103"/>
      <c r="J56" s="115">
        <v>0</v>
      </c>
      <c r="K56" s="50">
        <f t="shared" si="3"/>
      </c>
      <c r="M56" s="115"/>
      <c r="N56" s="50">
        <f t="shared" si="2"/>
        <v>0</v>
      </c>
    </row>
    <row r="57" spans="2:14" ht="15.75">
      <c r="B57" s="2" t="s">
        <v>9</v>
      </c>
      <c r="C57" s="11" t="s">
        <v>62</v>
      </c>
      <c r="D57" s="79"/>
      <c r="E57" s="12" t="s">
        <v>15</v>
      </c>
      <c r="G57" s="90">
        <v>0</v>
      </c>
      <c r="H57" s="78">
        <f t="shared" si="1"/>
      </c>
      <c r="I57" s="103"/>
      <c r="J57" s="115">
        <v>0</v>
      </c>
      <c r="K57" s="50">
        <f t="shared" si="3"/>
      </c>
      <c r="M57" s="115"/>
      <c r="N57" s="50">
        <f t="shared" si="2"/>
        <v>0</v>
      </c>
    </row>
    <row r="58" spans="2:14" ht="15.75">
      <c r="B58" s="2" t="s">
        <v>27</v>
      </c>
      <c r="C58" s="11" t="s">
        <v>61</v>
      </c>
      <c r="D58" s="79"/>
      <c r="E58" s="12" t="s">
        <v>15</v>
      </c>
      <c r="G58" s="90">
        <v>0</v>
      </c>
      <c r="H58" s="78">
        <f t="shared" si="1"/>
      </c>
      <c r="I58" s="103"/>
      <c r="J58" s="115">
        <v>0</v>
      </c>
      <c r="K58" s="50">
        <f t="shared" si="3"/>
      </c>
      <c r="M58" s="115"/>
      <c r="N58" s="50">
        <f t="shared" si="2"/>
        <v>0</v>
      </c>
    </row>
    <row r="59" spans="2:14" ht="15.75">
      <c r="B59" s="2" t="s">
        <v>28</v>
      </c>
      <c r="C59" s="11" t="s">
        <v>67</v>
      </c>
      <c r="D59" s="79"/>
      <c r="E59" s="12" t="s">
        <v>15</v>
      </c>
      <c r="G59" s="90">
        <v>0</v>
      </c>
      <c r="H59" s="78">
        <f t="shared" si="1"/>
      </c>
      <c r="I59" s="103"/>
      <c r="J59" s="115">
        <v>0</v>
      </c>
      <c r="K59" s="50">
        <f t="shared" si="3"/>
      </c>
      <c r="M59" s="115"/>
      <c r="N59" s="50">
        <f t="shared" si="2"/>
        <v>0</v>
      </c>
    </row>
    <row r="60" spans="2:14" ht="15.75">
      <c r="B60" s="2" t="s">
        <v>29</v>
      </c>
      <c r="C60" s="11" t="s">
        <v>58</v>
      </c>
      <c r="D60" s="79"/>
      <c r="E60" s="12" t="s">
        <v>15</v>
      </c>
      <c r="G60" s="90">
        <v>15000</v>
      </c>
      <c r="H60" s="78">
        <f t="shared" si="1"/>
      </c>
      <c r="I60" s="103"/>
      <c r="J60" s="115">
        <v>4500</v>
      </c>
      <c r="K60" s="50">
        <f t="shared" si="3"/>
      </c>
      <c r="M60" s="115"/>
      <c r="N60" s="50">
        <f t="shared" si="2"/>
        <v>0</v>
      </c>
    </row>
    <row r="61" spans="2:14" ht="15.75">
      <c r="B61" s="2" t="s">
        <v>33</v>
      </c>
      <c r="C61" s="11" t="s">
        <v>59</v>
      </c>
      <c r="D61" s="79"/>
      <c r="E61" s="12" t="s">
        <v>15</v>
      </c>
      <c r="G61" s="90">
        <v>15000</v>
      </c>
      <c r="H61" s="78">
        <f t="shared" si="1"/>
      </c>
      <c r="I61" s="103"/>
      <c r="J61" s="115">
        <v>4500</v>
      </c>
      <c r="K61" s="50">
        <f t="shared" si="3"/>
      </c>
      <c r="M61" s="115"/>
      <c r="N61" s="50">
        <f t="shared" si="2"/>
        <v>0</v>
      </c>
    </row>
    <row r="62" spans="2:14" ht="16.5" thickBot="1">
      <c r="B62" s="2" t="s">
        <v>34</v>
      </c>
      <c r="C62" s="13" t="s">
        <v>60</v>
      </c>
      <c r="D62" s="81"/>
      <c r="E62" s="15" t="s">
        <v>15</v>
      </c>
      <c r="G62" s="82">
        <v>15000</v>
      </c>
      <c r="H62" s="83">
        <f t="shared" si="1"/>
      </c>
      <c r="I62" s="103"/>
      <c r="J62" s="116">
        <v>4500</v>
      </c>
      <c r="K62" s="52">
        <f t="shared" si="3"/>
      </c>
      <c r="M62" s="116"/>
      <c r="N62" s="52">
        <f t="shared" si="2"/>
        <v>0</v>
      </c>
    </row>
    <row r="63" ht="6" customHeight="1" thickBot="1"/>
    <row r="64" spans="7:14" ht="16.5" thickBot="1">
      <c r="G64" s="6" t="s">
        <v>90</v>
      </c>
      <c r="H64" s="54">
        <f>SUM(H20:H62)</f>
        <v>500</v>
      </c>
      <c r="I64" s="37"/>
      <c r="J64" s="6" t="s">
        <v>91</v>
      </c>
      <c r="K64" s="54">
        <f>SUM(K20:K62)</f>
        <v>1150</v>
      </c>
      <c r="M64" s="94"/>
      <c r="N64" s="54">
        <f>SUM(N20:N62)</f>
        <v>0</v>
      </c>
    </row>
    <row r="65" ht="22.5" customHeight="1" thickBot="1"/>
    <row r="66" spans="3:13" ht="16.5" thickBot="1">
      <c r="C66" s="5">
        <f>H64+K64+N64</f>
        <v>1650</v>
      </c>
      <c r="D66" s="29" t="s">
        <v>30</v>
      </c>
      <c r="J66" s="93">
        <f>C68</f>
        <v>1650</v>
      </c>
      <c r="K66" s="122" t="s">
        <v>68</v>
      </c>
      <c r="L66" s="123"/>
      <c r="M66" s="93"/>
    </row>
    <row r="67" spans="3:14" ht="18.75" thickBot="1">
      <c r="C67" s="23"/>
      <c r="D67" s="29" t="s">
        <v>37</v>
      </c>
      <c r="J67" s="26" t="s">
        <v>19</v>
      </c>
      <c r="K67" s="126"/>
      <c r="M67" s="95"/>
      <c r="N67" s="66"/>
    </row>
    <row r="68" spans="3:13" ht="16.5" thickBot="1">
      <c r="C68" s="5">
        <f>SUM(C66:C67)</f>
        <v>1650</v>
      </c>
      <c r="D68" s="29" t="s">
        <v>31</v>
      </c>
      <c r="J68" s="27"/>
      <c r="M68" s="96"/>
    </row>
    <row r="72" spans="3:14" s="98" customFormat="1" ht="15.75">
      <c r="C72" s="102"/>
      <c r="D72" s="99"/>
      <c r="G72" s="99"/>
      <c r="H72" s="103"/>
      <c r="I72" s="103"/>
      <c r="K72" s="103"/>
      <c r="N72" s="103"/>
    </row>
    <row r="73" spans="3:14" s="98" customFormat="1" ht="18">
      <c r="C73" s="102"/>
      <c r="D73" s="92"/>
      <c r="G73" s="92"/>
      <c r="H73" s="103"/>
      <c r="I73" s="103"/>
      <c r="K73" s="103"/>
      <c r="N73" s="103"/>
    </row>
    <row r="74" spans="3:14" s="98" customFormat="1" ht="15.75">
      <c r="C74" s="73"/>
      <c r="D74" s="99"/>
      <c r="G74" s="99"/>
      <c r="H74" s="103"/>
      <c r="I74" s="103"/>
      <c r="K74" s="103"/>
      <c r="N74" s="103"/>
    </row>
    <row r="75" spans="3:14" s="98" customFormat="1" ht="15.75">
      <c r="C75" s="73"/>
      <c r="D75" s="99"/>
      <c r="G75" s="99"/>
      <c r="H75" s="103"/>
      <c r="I75" s="103"/>
      <c r="K75" s="103"/>
      <c r="N75" s="103"/>
    </row>
    <row r="76" spans="3:14" s="98" customFormat="1" ht="15.75">
      <c r="C76" s="73"/>
      <c r="D76" s="99"/>
      <c r="G76" s="99"/>
      <c r="H76" s="103"/>
      <c r="I76" s="103"/>
      <c r="K76" s="103"/>
      <c r="N76" s="103"/>
    </row>
    <row r="77" spans="3:14" s="98" customFormat="1" ht="6" customHeight="1">
      <c r="C77" s="73"/>
      <c r="D77" s="99"/>
      <c r="G77" s="99"/>
      <c r="H77" s="103"/>
      <c r="I77" s="103"/>
      <c r="K77" s="103"/>
      <c r="N77" s="103"/>
    </row>
    <row r="78" spans="3:14" s="98" customFormat="1" ht="15.75">
      <c r="C78" s="73"/>
      <c r="D78" s="99"/>
      <c r="G78" s="99"/>
      <c r="H78" s="103"/>
      <c r="I78" s="103"/>
      <c r="K78" s="103"/>
      <c r="N78" s="103"/>
    </row>
    <row r="79" spans="3:14" s="98" customFormat="1" ht="6" customHeight="1">
      <c r="C79" s="73"/>
      <c r="D79" s="99"/>
      <c r="G79" s="99"/>
      <c r="H79" s="103"/>
      <c r="I79" s="103"/>
      <c r="K79" s="103"/>
      <c r="N79" s="103"/>
    </row>
    <row r="80" spans="3:14" s="98" customFormat="1" ht="15.75">
      <c r="C80" s="73"/>
      <c r="D80" s="99"/>
      <c r="G80" s="99"/>
      <c r="H80" s="103"/>
      <c r="I80" s="103"/>
      <c r="K80" s="103"/>
      <c r="N80" s="103"/>
    </row>
    <row r="81" spans="4:14" s="98" customFormat="1" ht="15.75">
      <c r="D81" s="103"/>
      <c r="H81" s="103"/>
      <c r="I81" s="103"/>
      <c r="K81" s="103"/>
      <c r="N81" s="103"/>
    </row>
  </sheetData>
  <sheetProtection/>
  <printOptions/>
  <pageMargins left="0.2" right="0" top="0.75" bottom="0.5" header="0.3" footer="0"/>
  <pageSetup fitToHeight="1" fitToWidth="1" horizontalDpi="600" verticalDpi="600" orientation="landscape" scale="46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Donald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Donald &amp; Sons</dc:creator>
  <cp:keywords/>
  <dc:description/>
  <cp:lastModifiedBy>Tim Geisler</cp:lastModifiedBy>
  <cp:lastPrinted>2019-11-03T10:24:37Z</cp:lastPrinted>
  <dcterms:created xsi:type="dcterms:W3CDTF">2011-09-26T10:49:58Z</dcterms:created>
  <dcterms:modified xsi:type="dcterms:W3CDTF">2019-11-07T13:34:28Z</dcterms:modified>
  <cp:category/>
  <cp:version/>
  <cp:contentType/>
  <cp:contentStatus/>
</cp:coreProperties>
</file>